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 23\FY 24 Open Enrollment\Enrollment Forms for Website\"/>
    </mc:Choice>
  </mc:AlternateContent>
  <xr:revisionPtr revIDLastSave="0" documentId="13_ncr:1_{9F628FB9-408F-4FF7-BE18-5A661478BE5B}" xr6:coauthVersionLast="47" xr6:coauthVersionMax="47" xr10:uidLastSave="{00000000-0000-0000-0000-000000000000}"/>
  <bookViews>
    <workbookView xWindow="-120" yWindow="-120" windowWidth="29040" windowHeight="15840" tabRatio="597" xr2:uid="{49315E50-0F64-484E-A688-39A00BE8553A}"/>
  </bookViews>
  <sheets>
    <sheet name="FY24 Bench  QHSA - 20 Pays" sheetId="1" r:id="rId1"/>
  </sheets>
  <definedNames>
    <definedName name="_xlnm.Print_Area" localSheetId="0">'FY24 Bench  QHSA - 20 Pays'!$A$1:$P$48</definedName>
    <definedName name="_xlnm.Print_Titles" localSheetId="0">'FY24 Bench  QHSA - 20 Pays'!$1:$4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s="1"/>
  <c r="J48" i="1" s="1"/>
  <c r="G48" i="1"/>
  <c r="H47" i="1"/>
  <c r="I47" i="1" s="1"/>
  <c r="J47" i="1" s="1"/>
  <c r="G47" i="1"/>
  <c r="M39" i="1"/>
  <c r="L39" i="1"/>
  <c r="H39" i="1"/>
  <c r="I39" i="1" s="1"/>
  <c r="J39" i="1" s="1"/>
  <c r="G39" i="1"/>
  <c r="M38" i="1"/>
  <c r="L38" i="1"/>
  <c r="H38" i="1"/>
  <c r="I38" i="1" s="1"/>
  <c r="G38" i="1"/>
  <c r="M36" i="1"/>
  <c r="L36" i="1"/>
  <c r="H36" i="1"/>
  <c r="I36" i="1" s="1"/>
  <c r="G36" i="1"/>
  <c r="M35" i="1"/>
  <c r="L35" i="1"/>
  <c r="H35" i="1"/>
  <c r="I35" i="1" s="1"/>
  <c r="J35" i="1" s="1"/>
  <c r="G35" i="1"/>
  <c r="M33" i="1"/>
  <c r="N33" i="1" s="1"/>
  <c r="L33" i="1"/>
  <c r="H33" i="1"/>
  <c r="I33" i="1" s="1"/>
  <c r="G33" i="1"/>
  <c r="M32" i="1"/>
  <c r="L32" i="1"/>
  <c r="H32" i="1"/>
  <c r="I32" i="1" s="1"/>
  <c r="J32" i="1" s="1"/>
  <c r="G32" i="1"/>
  <c r="M30" i="1"/>
  <c r="L30" i="1"/>
  <c r="H30" i="1"/>
  <c r="I30" i="1" s="1"/>
  <c r="G30" i="1"/>
  <c r="M29" i="1"/>
  <c r="L29" i="1"/>
  <c r="H29" i="1"/>
  <c r="G29" i="1"/>
  <c r="M22" i="1"/>
  <c r="L22" i="1"/>
  <c r="H22" i="1"/>
  <c r="G22" i="1"/>
  <c r="M21" i="1"/>
  <c r="L21" i="1"/>
  <c r="H21" i="1"/>
  <c r="G21" i="1"/>
  <c r="M19" i="1"/>
  <c r="N19" i="1" s="1"/>
  <c r="O19" i="1" s="1"/>
  <c r="L19" i="1"/>
  <c r="H19" i="1"/>
  <c r="I19" i="1" s="1"/>
  <c r="J19" i="1" s="1"/>
  <c r="G19" i="1"/>
  <c r="M18" i="1"/>
  <c r="N18" i="1" s="1"/>
  <c r="O18" i="1" s="1"/>
  <c r="L18" i="1"/>
  <c r="H18" i="1"/>
  <c r="I18" i="1" s="1"/>
  <c r="G18" i="1"/>
  <c r="M16" i="1"/>
  <c r="N16" i="1" s="1"/>
  <c r="L16" i="1"/>
  <c r="H16" i="1"/>
  <c r="I16" i="1" s="1"/>
  <c r="G16" i="1"/>
  <c r="M15" i="1"/>
  <c r="L15" i="1"/>
  <c r="H15" i="1"/>
  <c r="G15" i="1"/>
  <c r="M13" i="1"/>
  <c r="L13" i="1"/>
  <c r="H13" i="1"/>
  <c r="G13" i="1"/>
  <c r="M12" i="1"/>
  <c r="L12" i="1"/>
  <c r="H12" i="1"/>
  <c r="I12" i="1" s="1"/>
  <c r="G12" i="1"/>
  <c r="N22" i="1" l="1"/>
  <c r="O22" i="1" s="1"/>
  <c r="I13" i="1"/>
  <c r="J13" i="1" s="1"/>
  <c r="I29" i="1"/>
  <c r="J29" i="1" s="1"/>
  <c r="N13" i="1"/>
  <c r="O13" i="1" s="1"/>
  <c r="N36" i="1"/>
  <c r="O36" i="1" s="1"/>
  <c r="N38" i="1"/>
  <c r="O38" i="1" s="1"/>
  <c r="N32" i="1"/>
  <c r="O32" i="1" s="1"/>
  <c r="N35" i="1"/>
  <c r="O35" i="1" s="1"/>
  <c r="N29" i="1"/>
  <c r="O29" i="1" s="1"/>
  <c r="N30" i="1"/>
  <c r="O30" i="1" s="1"/>
  <c r="I15" i="1"/>
  <c r="J15" i="1" s="1"/>
  <c r="J38" i="1"/>
  <c r="N15" i="1"/>
  <c r="O15" i="1" s="1"/>
  <c r="J33" i="1"/>
  <c r="J18" i="1"/>
  <c r="N39" i="1"/>
  <c r="O39" i="1" s="1"/>
  <c r="J36" i="1"/>
  <c r="N12" i="1"/>
  <c r="O12" i="1" s="1"/>
  <c r="I21" i="1"/>
  <c r="J21" i="1" s="1"/>
  <c r="O33" i="1"/>
  <c r="I22" i="1"/>
  <c r="J22" i="1" s="1"/>
  <c r="N21" i="1"/>
  <c r="O21" i="1" s="1"/>
  <c r="O16" i="1"/>
  <c r="J30" i="1"/>
  <c r="J16" i="1"/>
  <c r="J12" i="1"/>
</calcChain>
</file>

<file path=xl/sharedStrings.xml><?xml version="1.0" encoding="utf-8"?>
<sst xmlns="http://schemas.openxmlformats.org/spreadsheetml/2006/main" count="91" uniqueCount="39">
  <si>
    <t>TOWN OF DEDHAM</t>
  </si>
  <si>
    <t>HEALTH INSURANCE RATES</t>
  </si>
  <si>
    <t>JULY 1, 2023 - JUNE 30, 2024</t>
  </si>
  <si>
    <t>BENCHMARK PLANS</t>
  </si>
  <si>
    <t>85/15</t>
  </si>
  <si>
    <t>80/20</t>
  </si>
  <si>
    <t>Employee Paying 15%</t>
  </si>
  <si>
    <t>Employee Paying 20%</t>
  </si>
  <si>
    <t>Monthly Premium</t>
  </si>
  <si>
    <t>Town Pays  85% Monthly</t>
  </si>
  <si>
    <t>Monthly for 26 Pays</t>
  </si>
  <si>
    <t>Monthly Rate</t>
  </si>
  <si>
    <t>Biweekly Rate</t>
  </si>
  <si>
    <t>Harvard Pilgrim</t>
  </si>
  <si>
    <t>Individual</t>
  </si>
  <si>
    <t>HMO</t>
  </si>
  <si>
    <t>Family</t>
  </si>
  <si>
    <t>BC/BS Network Blue</t>
  </si>
  <si>
    <r>
      <t xml:space="preserve">HMO </t>
    </r>
    <r>
      <rPr>
        <b/>
        <i/>
        <u/>
        <sz val="12"/>
        <rFont val="Arial"/>
        <family val="2"/>
      </rPr>
      <t>Saver</t>
    </r>
  </si>
  <si>
    <r>
      <rPr>
        <b/>
        <sz val="12"/>
        <rFont val="Arial"/>
        <family val="2"/>
      </rPr>
      <t>HMO</t>
    </r>
    <r>
      <rPr>
        <b/>
        <i/>
        <u/>
        <sz val="12"/>
        <rFont val="Arial"/>
        <family val="2"/>
      </rPr>
      <t xml:space="preserve"> Select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</si>
  <si>
    <t>Tufts Navigator</t>
  </si>
  <si>
    <t>* New Plan:  Provider and Hospital Networks are Limited</t>
  </si>
  <si>
    <t>HSA - QUALIFIED HIGH DEDUCTIBLE HEALTH PLANS (HDHPs)</t>
  </si>
  <si>
    <t>Employee @ 20%</t>
  </si>
  <si>
    <t>Pays</t>
  </si>
  <si>
    <t>HDHP</t>
  </si>
  <si>
    <t>20 PAY SCHOOL EMPLOYEES</t>
  </si>
  <si>
    <t>Receiving 20 Pays</t>
  </si>
  <si>
    <t>Increase / Decrease Percent</t>
  </si>
  <si>
    <t>New FY 24</t>
  </si>
  <si>
    <t>*  Provider and Hospital Networks are Limited</t>
  </si>
  <si>
    <t>PPO INDEMNITY PLANS</t>
  </si>
  <si>
    <t>50/50</t>
  </si>
  <si>
    <t>Town @ 50%</t>
  </si>
  <si>
    <t>Monthly</t>
  </si>
  <si>
    <t>Premium</t>
  </si>
  <si>
    <t>BiWeekly</t>
  </si>
  <si>
    <t>PPO</t>
  </si>
  <si>
    <t>Employee @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</si>
</sst>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u/>
      <sz val="2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3" fillId="0" borderId="0" xfId="1" applyFont="1" applyAlignment="1">
      <alignment vertical="center"/>
    </xf>
    <xf numFmtId="2" fontId="2" fillId="0" borderId="0" xfId="1" applyNumberFormat="1" applyProtection="1">
      <protection locked="0"/>
    </xf>
    <xf numFmtId="0" fontId="7" fillId="0" borderId="0" xfId="1" applyFont="1" applyAlignment="1">
      <alignment horizontal="fill"/>
    </xf>
    <xf numFmtId="0" fontId="7" fillId="0" borderId="0" xfId="1" applyFont="1" applyProtection="1">
      <protection locked="0"/>
    </xf>
    <xf numFmtId="0" fontId="9" fillId="0" borderId="0" xfId="1" applyFont="1" applyProtection="1">
      <protection locked="0"/>
    </xf>
    <xf numFmtId="4" fontId="2" fillId="0" borderId="0" xfId="1" applyNumberFormat="1"/>
    <xf numFmtId="0" fontId="2" fillId="0" borderId="0" xfId="1"/>
    <xf numFmtId="4" fontId="9" fillId="0" borderId="4" xfId="1" applyNumberFormat="1" applyFont="1" applyBorder="1" applyAlignment="1">
      <alignment horizontal="center"/>
    </xf>
    <xf numFmtId="4" fontId="9" fillId="0" borderId="7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0" xfId="1" applyFont="1" applyBorder="1" applyAlignment="1" applyProtection="1">
      <alignment horizontal="center"/>
      <protection locked="0"/>
    </xf>
    <xf numFmtId="0" fontId="9" fillId="0" borderId="12" xfId="1" applyFont="1" applyBorder="1" applyAlignment="1">
      <alignment horizontal="center" wrapText="1"/>
    </xf>
    <xf numFmtId="4" fontId="9" fillId="0" borderId="15" xfId="1" applyNumberFormat="1" applyFont="1" applyBorder="1" applyAlignment="1">
      <alignment horizontal="center" wrapText="1"/>
    </xf>
    <xf numFmtId="0" fontId="9" fillId="0" borderId="16" xfId="1" applyFont="1" applyBorder="1" applyAlignment="1" applyProtection="1">
      <alignment horizontal="center" wrapText="1"/>
      <protection locked="0"/>
    </xf>
    <xf numFmtId="0" fontId="9" fillId="0" borderId="3" xfId="1" applyFont="1" applyBorder="1" applyAlignment="1" applyProtection="1">
      <alignment horizontal="center" wrapText="1"/>
      <protection locked="0"/>
    </xf>
    <xf numFmtId="4" fontId="9" fillId="0" borderId="7" xfId="1" quotePrefix="1" applyNumberFormat="1" applyFont="1" applyBorder="1" applyAlignment="1">
      <alignment horizontal="center"/>
    </xf>
    <xf numFmtId="4" fontId="9" fillId="0" borderId="9" xfId="1" quotePrefix="1" applyNumberFormat="1" applyFont="1" applyBorder="1" applyAlignment="1">
      <alignment horizontal="center"/>
    </xf>
    <xf numFmtId="4" fontId="9" fillId="0" borderId="14" xfId="1" quotePrefix="1" applyNumberFormat="1" applyFont="1" applyBorder="1" applyAlignment="1">
      <alignment horizontal="center"/>
    </xf>
    <xf numFmtId="0" fontId="9" fillId="0" borderId="14" xfId="1" applyFont="1" applyBorder="1" applyAlignment="1" applyProtection="1">
      <alignment horizontal="center"/>
      <protection locked="0"/>
    </xf>
    <xf numFmtId="4" fontId="2" fillId="0" borderId="14" xfId="1" applyNumberFormat="1" applyBorder="1"/>
    <xf numFmtId="0" fontId="2" fillId="0" borderId="14" xfId="1" applyBorder="1" applyProtection="1">
      <protection locked="0"/>
    </xf>
    <xf numFmtId="0" fontId="9" fillId="0" borderId="0" xfId="1" applyFont="1"/>
    <xf numFmtId="0" fontId="2" fillId="0" borderId="0" xfId="1" applyAlignment="1">
      <alignment horizontal="center"/>
    </xf>
    <xf numFmtId="4" fontId="2" fillId="0" borderId="0" xfId="1" applyNumberFormat="1" applyAlignment="1">
      <alignment horizontal="right"/>
    </xf>
    <xf numFmtId="4" fontId="2" fillId="0" borderId="7" xfId="1" applyNumberFormat="1" applyBorder="1" applyAlignment="1">
      <alignment horizontal="right"/>
    </xf>
    <xf numFmtId="4" fontId="2" fillId="0" borderId="14" xfId="1" applyNumberFormat="1" applyBorder="1" applyAlignment="1">
      <alignment horizontal="right"/>
    </xf>
    <xf numFmtId="4" fontId="2" fillId="0" borderId="0" xfId="1" applyNumberFormat="1" applyProtection="1">
      <protection locked="0"/>
    </xf>
    <xf numFmtId="0" fontId="9" fillId="0" borderId="17" xfId="1" applyFont="1" applyBorder="1"/>
    <xf numFmtId="0" fontId="2" fillId="0" borderId="17" xfId="1" applyBorder="1"/>
    <xf numFmtId="0" fontId="2" fillId="0" borderId="17" xfId="1" applyBorder="1" applyAlignment="1">
      <alignment horizontal="center"/>
    </xf>
    <xf numFmtId="4" fontId="2" fillId="0" borderId="17" xfId="1" applyNumberFormat="1" applyBorder="1" applyAlignment="1">
      <alignment horizontal="right"/>
    </xf>
    <xf numFmtId="4" fontId="2" fillId="0" borderId="18" xfId="1" applyNumberFormat="1" applyBorder="1" applyAlignment="1">
      <alignment horizontal="right"/>
    </xf>
    <xf numFmtId="4" fontId="2" fillId="0" borderId="19" xfId="1" applyNumberFormat="1" applyBorder="1" applyAlignment="1">
      <alignment horizontal="right"/>
    </xf>
    <xf numFmtId="4" fontId="2" fillId="0" borderId="20" xfId="1" applyNumberFormat="1" applyBorder="1" applyAlignment="1">
      <alignment horizontal="right"/>
    </xf>
    <xf numFmtId="4" fontId="2" fillId="0" borderId="21" xfId="1" applyNumberFormat="1" applyBorder="1" applyAlignment="1">
      <alignment horizontal="right"/>
    </xf>
    <xf numFmtId="0" fontId="2" fillId="0" borderId="17" xfId="1" applyBorder="1" applyAlignment="1">
      <alignment horizontal="right"/>
    </xf>
    <xf numFmtId="0" fontId="11" fillId="0" borderId="17" xfId="1" applyFont="1" applyBorder="1"/>
    <xf numFmtId="4" fontId="2" fillId="0" borderId="22" xfId="1" applyNumberFormat="1" applyBorder="1" applyAlignment="1">
      <alignment horizontal="right"/>
    </xf>
    <xf numFmtId="4" fontId="2" fillId="0" borderId="23" xfId="1" applyNumberFormat="1" applyBorder="1" applyAlignment="1">
      <alignment horizontal="right"/>
    </xf>
    <xf numFmtId="4" fontId="2" fillId="0" borderId="24" xfId="1" applyNumberFormat="1" applyBorder="1" applyAlignment="1">
      <alignment horizontal="right"/>
    </xf>
    <xf numFmtId="0" fontId="13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 applyProtection="1">
      <alignment horizontal="center" vertical="center"/>
      <protection locked="0"/>
    </xf>
    <xf numFmtId="4" fontId="14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0" fontId="2" fillId="0" borderId="0" xfId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 wrapText="1"/>
      <protection locked="0"/>
    </xf>
    <xf numFmtId="4" fontId="2" fillId="0" borderId="8" xfId="1" applyNumberFormat="1" applyBorder="1" applyAlignment="1">
      <alignment horizontal="right" vertical="center"/>
    </xf>
    <xf numFmtId="0" fontId="6" fillId="2" borderId="0" xfId="1" applyFont="1" applyFill="1"/>
    <xf numFmtId="0" fontId="7" fillId="2" borderId="0" xfId="1" applyFont="1" applyFill="1" applyAlignment="1">
      <alignment horizontal="fill"/>
    </xf>
    <xf numFmtId="0" fontId="8" fillId="2" borderId="24" xfId="1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7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4" fontId="9" fillId="0" borderId="2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15" fillId="0" borderId="0" xfId="0" applyNumberFormat="1" applyFont="1"/>
    <xf numFmtId="4" fontId="15" fillId="0" borderId="27" xfId="0" applyNumberFormat="1" applyFont="1" applyBorder="1"/>
    <xf numFmtId="4" fontId="15" fillId="0" borderId="9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164" fontId="2" fillId="0" borderId="0" xfId="0" applyNumberFormat="1" applyFont="1" applyAlignment="1" applyProtection="1">
      <alignment horizontal="center"/>
      <protection locked="0"/>
    </xf>
    <xf numFmtId="0" fontId="9" fillId="0" borderId="17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 applyAlignment="1">
      <alignment horizontal="right"/>
    </xf>
    <xf numFmtId="0" fontId="2" fillId="4" borderId="17" xfId="0" applyFont="1" applyFill="1" applyBorder="1" applyProtection="1">
      <protection locked="0"/>
    </xf>
    <xf numFmtId="4" fontId="2" fillId="0" borderId="2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0" fontId="6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4" fontId="9" fillId="0" borderId="26" xfId="1" applyNumberFormat="1" applyFont="1" applyBorder="1" applyAlignment="1">
      <alignment horizontal="center"/>
    </xf>
    <xf numFmtId="4" fontId="9" fillId="0" borderId="0" xfId="1" applyNumberFormat="1" applyFont="1" applyAlignment="1">
      <alignment horizontal="center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6" fillId="3" borderId="0" xfId="1" applyFont="1" applyFill="1" applyAlignment="1">
      <alignment horizontal="left" wrapText="1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4" fontId="9" fillId="0" borderId="6" xfId="1" applyNumberFormat="1" applyFont="1" applyBorder="1" applyAlignment="1">
      <alignment horizontal="center"/>
    </xf>
    <xf numFmtId="4" fontId="9" fillId="0" borderId="14" xfId="1" applyNumberFormat="1" applyFont="1" applyBorder="1" applyAlignment="1">
      <alignment horizontal="center"/>
    </xf>
    <xf numFmtId="0" fontId="9" fillId="0" borderId="25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0" borderId="5" xfId="1" applyFont="1" applyBorder="1" applyAlignment="1" applyProtection="1">
      <alignment horizontal="center" wrapText="1"/>
      <protection locked="0"/>
    </xf>
    <xf numFmtId="4" fontId="9" fillId="0" borderId="9" xfId="0" applyNumberFormat="1" applyFont="1" applyBorder="1" applyAlignment="1">
      <alignment horizontal="center"/>
    </xf>
    <xf numFmtId="0" fontId="9" fillId="0" borderId="26" xfId="1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 wrapText="1"/>
      <protection locked="0"/>
    </xf>
    <xf numFmtId="0" fontId="9" fillId="0" borderId="3" xfId="1" applyFont="1" applyBorder="1" applyAlignment="1" applyProtection="1">
      <alignment horizontal="center"/>
      <protection locked="0"/>
    </xf>
    <xf numFmtId="4" fontId="9" fillId="0" borderId="5" xfId="0" applyNumberFormat="1" applyFont="1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locked="0"/>
    </xf>
    <xf numFmtId="0" fontId="2" fillId="0" borderId="0" xfId="1" applyBorder="1" applyProtection="1">
      <protection locked="0"/>
    </xf>
  </cellXfs>
  <cellStyles count="3">
    <cellStyle name="Normal" xfId="0" builtinId="0"/>
    <cellStyle name="Normal 3 2 2 2" xfId="2" xr:uid="{681D57F3-CBD2-4444-BC86-E00DD41E0321}"/>
    <cellStyle name="Normal 4" xfId="1" xr:uid="{670ADB19-F494-4A32-B4BF-45679BD99B6D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72FA-8055-4B5E-9E35-CF84F107BE59}">
  <sheetPr>
    <pageSetUpPr autoPageBreaks="0" fitToPage="1"/>
  </sheetPr>
  <dimension ref="A1:X49"/>
  <sheetViews>
    <sheetView tabSelected="1" showOutlineSymbols="0" zoomScale="75" zoomScaleNormal="75" workbookViewId="0">
      <selection sqref="A1:O1"/>
    </sheetView>
  </sheetViews>
  <sheetFormatPr defaultColWidth="12.42578125" defaultRowHeight="15" x14ac:dyDescent="0.2"/>
  <cols>
    <col min="1" max="1" width="23.7109375" style="3" customWidth="1"/>
    <col min="2" max="2" width="1.140625" style="3" customWidth="1"/>
    <col min="3" max="3" width="10.140625" style="3" customWidth="1"/>
    <col min="4" max="4" width="1.140625" style="3" customWidth="1"/>
    <col min="5" max="5" width="11.85546875" style="3" customWidth="1"/>
    <col min="6" max="6" width="2.28515625" style="3" customWidth="1"/>
    <col min="7" max="7" width="14.28515625" style="3" customWidth="1"/>
    <col min="8" max="8" width="10.7109375" style="3" customWidth="1"/>
    <col min="9" max="10" width="12.5703125" style="3" customWidth="1"/>
    <col min="11" max="11" width="1.7109375" style="3" customWidth="1"/>
    <col min="12" max="12" width="14.28515625" style="3" customWidth="1"/>
    <col min="13" max="15" width="10.7109375" style="3" customWidth="1"/>
    <col min="16" max="16" width="17" style="3" customWidth="1"/>
    <col min="17" max="16384" width="12.42578125" style="3"/>
  </cols>
  <sheetData>
    <row r="1" spans="1:16" s="1" customFormat="1" ht="36.950000000000003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s="1" customFormat="1" ht="36.950000000000003" customHeight="1" x14ac:dyDescent="0.25">
      <c r="A2" s="105" t="s">
        <v>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s="1" customFormat="1" ht="36.950000000000003" customHeight="1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s="1" customFormat="1" ht="36.950000000000003" customHeight="1" x14ac:dyDescent="0.25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6" s="1" customFormat="1" ht="36.95000000000000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57.9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s="7" customFormat="1" ht="30" customHeight="1" x14ac:dyDescent="0.4">
      <c r="A7" s="59" t="s">
        <v>3</v>
      </c>
      <c r="B7" s="59"/>
      <c r="C7" s="59"/>
      <c r="D7" s="60"/>
      <c r="E7" s="60"/>
      <c r="F7" s="6"/>
      <c r="G7" s="107" t="s">
        <v>4</v>
      </c>
      <c r="H7" s="108"/>
      <c r="I7" s="108"/>
      <c r="J7" s="108"/>
      <c r="K7" s="61"/>
      <c r="L7" s="107" t="s">
        <v>5</v>
      </c>
      <c r="M7" s="108"/>
      <c r="N7" s="108"/>
      <c r="O7" s="109"/>
    </row>
    <row r="8" spans="1:16" ht="18" customHeight="1" x14ac:dyDescent="0.4">
      <c r="C8" s="8"/>
      <c r="D8" s="8"/>
      <c r="E8" s="9"/>
      <c r="F8" s="10"/>
      <c r="G8" s="11"/>
      <c r="I8" s="101" t="s">
        <v>6</v>
      </c>
      <c r="J8" s="102"/>
      <c r="K8" s="61"/>
      <c r="L8" s="12"/>
      <c r="M8" s="93" t="s">
        <v>7</v>
      </c>
      <c r="N8" s="94"/>
      <c r="O8" s="103"/>
    </row>
    <row r="9" spans="1:16" ht="18" customHeight="1" x14ac:dyDescent="0.4">
      <c r="A9" s="10"/>
      <c r="B9" s="10"/>
      <c r="E9" s="13"/>
      <c r="G9" s="14"/>
      <c r="I9" s="95" t="s">
        <v>27</v>
      </c>
      <c r="J9" s="96"/>
      <c r="K9" s="61"/>
      <c r="L9" s="50"/>
      <c r="M9" s="95" t="s">
        <v>27</v>
      </c>
      <c r="N9" s="96"/>
      <c r="O9" s="104"/>
    </row>
    <row r="10" spans="1:16" ht="51" customHeight="1" x14ac:dyDescent="0.4">
      <c r="A10" s="10"/>
      <c r="B10" s="10"/>
      <c r="E10" s="15" t="s">
        <v>8</v>
      </c>
      <c r="F10" s="10"/>
      <c r="G10" s="16" t="s">
        <v>9</v>
      </c>
      <c r="H10" s="17" t="s">
        <v>10</v>
      </c>
      <c r="I10" s="17" t="s">
        <v>11</v>
      </c>
      <c r="J10" s="57" t="s">
        <v>12</v>
      </c>
      <c r="K10" s="61"/>
      <c r="L10" s="16" t="s">
        <v>9</v>
      </c>
      <c r="M10" s="17" t="s">
        <v>10</v>
      </c>
      <c r="N10" s="17" t="s">
        <v>11</v>
      </c>
      <c r="O10" s="18" t="s">
        <v>12</v>
      </c>
      <c r="P10" s="51" t="s">
        <v>28</v>
      </c>
    </row>
    <row r="11" spans="1:16" ht="46.5" customHeight="1" x14ac:dyDescent="0.4">
      <c r="A11" s="10"/>
      <c r="B11" s="10"/>
      <c r="E11" s="9"/>
      <c r="F11" s="10"/>
      <c r="G11" s="19"/>
      <c r="H11" s="20"/>
      <c r="I11" s="21"/>
      <c r="J11" s="56"/>
      <c r="K11" s="61"/>
      <c r="L11" s="12"/>
      <c r="M11" s="23"/>
      <c r="N11" s="23"/>
      <c r="O11" s="24"/>
      <c r="P11" s="52"/>
    </row>
    <row r="12" spans="1:16" ht="18" customHeight="1" x14ac:dyDescent="0.4">
      <c r="A12" s="25" t="s">
        <v>13</v>
      </c>
      <c r="B12" s="25"/>
      <c r="C12" s="26" t="s">
        <v>14</v>
      </c>
      <c r="D12" s="26"/>
      <c r="E12" s="27">
        <v>1219</v>
      </c>
      <c r="F12" s="10"/>
      <c r="G12" s="28">
        <f>E12*0.85</f>
        <v>1036.1499999999999</v>
      </c>
      <c r="H12" s="29">
        <f>E12*0.15</f>
        <v>182.85</v>
      </c>
      <c r="I12" s="29">
        <f>H12*12/10</f>
        <v>219.42</v>
      </c>
      <c r="J12" s="27">
        <f>I12*0.5</f>
        <v>109.71</v>
      </c>
      <c r="K12" s="61"/>
      <c r="L12" s="28">
        <f>E12*0.8</f>
        <v>975.2</v>
      </c>
      <c r="M12" s="29">
        <f>E12*0.2</f>
        <v>243.8</v>
      </c>
      <c r="N12" s="29">
        <f>M12*12/10</f>
        <v>292.56000000000006</v>
      </c>
      <c r="O12" s="29">
        <f>N12*0.5</f>
        <v>146.28000000000003</v>
      </c>
      <c r="P12" s="54">
        <v>0.1</v>
      </c>
    </row>
    <row r="13" spans="1:16" ht="18" customHeight="1" thickBot="1" x14ac:dyDescent="0.45">
      <c r="A13" s="31" t="s">
        <v>15</v>
      </c>
      <c r="B13" s="32"/>
      <c r="C13" s="33" t="s">
        <v>16</v>
      </c>
      <c r="D13" s="33"/>
      <c r="E13" s="34">
        <v>3177</v>
      </c>
      <c r="F13" s="32"/>
      <c r="G13" s="35">
        <f>E13*0.85</f>
        <v>2700.45</v>
      </c>
      <c r="H13" s="36">
        <f>E13*0.15</f>
        <v>476.54999999999995</v>
      </c>
      <c r="I13" s="37">
        <f>H13*12/10</f>
        <v>571.8599999999999</v>
      </c>
      <c r="J13" s="34">
        <f>I13*0.5</f>
        <v>285.92999999999995</v>
      </c>
      <c r="K13" s="61"/>
      <c r="L13" s="35">
        <f>E13*0.8</f>
        <v>2541.6000000000004</v>
      </c>
      <c r="M13" s="36">
        <f>E13*0.2</f>
        <v>635.40000000000009</v>
      </c>
      <c r="N13" s="38">
        <f>M13*12/10</f>
        <v>762.48000000000013</v>
      </c>
      <c r="O13" s="37">
        <f>N13*0.5</f>
        <v>381.24000000000007</v>
      </c>
      <c r="P13" s="54">
        <v>0.1</v>
      </c>
    </row>
    <row r="14" spans="1:16" ht="15.75" customHeight="1" thickTop="1" x14ac:dyDescent="0.4">
      <c r="A14" s="10"/>
      <c r="B14" s="10"/>
      <c r="E14" s="27"/>
      <c r="F14" s="10"/>
      <c r="G14" s="28"/>
      <c r="H14" s="29"/>
      <c r="I14" s="29"/>
      <c r="J14" s="27"/>
      <c r="K14" s="61"/>
      <c r="L14" s="28"/>
      <c r="M14" s="29"/>
      <c r="N14" s="29"/>
      <c r="O14" s="29"/>
      <c r="P14" s="54"/>
    </row>
    <row r="15" spans="1:16" ht="18" customHeight="1" x14ac:dyDescent="0.4">
      <c r="A15" s="25" t="s">
        <v>17</v>
      </c>
      <c r="B15" s="25"/>
      <c r="C15" s="26" t="s">
        <v>14</v>
      </c>
      <c r="D15" s="26"/>
      <c r="E15" s="27">
        <v>977</v>
      </c>
      <c r="F15" s="10"/>
      <c r="G15" s="28">
        <f>E15*0.85</f>
        <v>830.44999999999993</v>
      </c>
      <c r="H15" s="29">
        <f>E15*0.15</f>
        <v>146.54999999999998</v>
      </c>
      <c r="I15" s="29">
        <f>H15*12/10</f>
        <v>175.85999999999999</v>
      </c>
      <c r="J15" s="27">
        <f>I15*0.5</f>
        <v>87.929999999999993</v>
      </c>
      <c r="K15" s="61"/>
      <c r="L15" s="28">
        <f>E15*0.8</f>
        <v>781.6</v>
      </c>
      <c r="M15" s="29">
        <f>E15*0.2</f>
        <v>195.4</v>
      </c>
      <c r="N15" s="29">
        <f>M15*12/10</f>
        <v>234.48000000000002</v>
      </c>
      <c r="O15" s="29">
        <f>N15*0.5</f>
        <v>117.24000000000001</v>
      </c>
      <c r="P15" s="54">
        <v>0.1</v>
      </c>
    </row>
    <row r="16" spans="1:16" ht="18" customHeight="1" thickBot="1" x14ac:dyDescent="0.45">
      <c r="A16" s="31" t="s">
        <v>18</v>
      </c>
      <c r="B16" s="39"/>
      <c r="C16" s="33" t="s">
        <v>16</v>
      </c>
      <c r="D16" s="33"/>
      <c r="E16" s="34">
        <v>2630</v>
      </c>
      <c r="F16" s="32"/>
      <c r="G16" s="35">
        <f>E16*0.85</f>
        <v>2235.5</v>
      </c>
      <c r="H16" s="36">
        <f>E16*0.15</f>
        <v>394.5</v>
      </c>
      <c r="I16" s="37">
        <f>H16*12/10</f>
        <v>473.4</v>
      </c>
      <c r="J16" s="34">
        <f>I16*0.5</f>
        <v>236.7</v>
      </c>
      <c r="K16" s="61"/>
      <c r="L16" s="35">
        <f>E16*0.8</f>
        <v>2104</v>
      </c>
      <c r="M16" s="36">
        <f>E16*0.2</f>
        <v>526</v>
      </c>
      <c r="N16" s="38">
        <f>M16*12/10</f>
        <v>631.20000000000005</v>
      </c>
      <c r="O16" s="37">
        <f>N16*0.5</f>
        <v>315.60000000000002</v>
      </c>
      <c r="P16" s="54">
        <v>0.1</v>
      </c>
    </row>
    <row r="17" spans="1:24" ht="15.75" customHeight="1" thickTop="1" x14ac:dyDescent="0.4">
      <c r="A17" s="10"/>
      <c r="B17" s="10"/>
      <c r="E17" s="27"/>
      <c r="F17" s="10"/>
      <c r="G17" s="28"/>
      <c r="H17" s="29"/>
      <c r="I17" s="29"/>
      <c r="J17" s="27"/>
      <c r="K17" s="61"/>
      <c r="L17" s="28"/>
      <c r="M17" s="29"/>
      <c r="N17" s="29"/>
      <c r="O17" s="29"/>
      <c r="P17" s="54"/>
    </row>
    <row r="18" spans="1:24" ht="18" customHeight="1" x14ac:dyDescent="0.4">
      <c r="A18" s="25" t="s">
        <v>17</v>
      </c>
      <c r="B18" s="25"/>
      <c r="C18" s="26" t="s">
        <v>14</v>
      </c>
      <c r="D18" s="26"/>
      <c r="E18" s="27">
        <v>910</v>
      </c>
      <c r="F18" s="10"/>
      <c r="G18" s="28">
        <f>E18*0.85</f>
        <v>773.5</v>
      </c>
      <c r="H18" s="29">
        <f>E18*0.15</f>
        <v>136.5</v>
      </c>
      <c r="I18" s="29">
        <f>H18*12/10</f>
        <v>163.80000000000001</v>
      </c>
      <c r="J18" s="27">
        <f>I18*0.5</f>
        <v>81.900000000000006</v>
      </c>
      <c r="K18" s="61"/>
      <c r="L18" s="28">
        <f>E18*0.8</f>
        <v>728</v>
      </c>
      <c r="M18" s="29">
        <f>E18*0.2</f>
        <v>182</v>
      </c>
      <c r="N18" s="29">
        <f>M18*12/10</f>
        <v>218.4</v>
      </c>
      <c r="O18" s="29">
        <f>N18*0.5</f>
        <v>109.2</v>
      </c>
      <c r="P18" s="54">
        <v>0.1</v>
      </c>
    </row>
    <row r="19" spans="1:24" ht="18" customHeight="1" thickBot="1" x14ac:dyDescent="0.45">
      <c r="A19" s="40" t="s">
        <v>19</v>
      </c>
      <c r="B19" s="39"/>
      <c r="C19" s="33" t="s">
        <v>16</v>
      </c>
      <c r="D19" s="33"/>
      <c r="E19" s="34">
        <v>2448</v>
      </c>
      <c r="F19" s="32"/>
      <c r="G19" s="35">
        <f>E19*0.85</f>
        <v>2080.7999999999997</v>
      </c>
      <c r="H19" s="36">
        <f>E19*0.15</f>
        <v>367.2</v>
      </c>
      <c r="I19" s="29">
        <f>H19*12/10</f>
        <v>440.64</v>
      </c>
      <c r="J19" s="34">
        <f>I19*0.5</f>
        <v>220.32</v>
      </c>
      <c r="K19" s="61"/>
      <c r="L19" s="35">
        <f>E19*0.8</f>
        <v>1958.4</v>
      </c>
      <c r="M19" s="36">
        <f>E19*0.2</f>
        <v>489.6</v>
      </c>
      <c r="N19" s="38">
        <f>M19*12/10</f>
        <v>587.5200000000001</v>
      </c>
      <c r="O19" s="37">
        <f>N19*0.5</f>
        <v>293.76000000000005</v>
      </c>
      <c r="P19" s="54">
        <v>0.1</v>
      </c>
    </row>
    <row r="20" spans="1:24" ht="15.75" customHeight="1" thickTop="1" x14ac:dyDescent="0.4">
      <c r="A20" s="10"/>
      <c r="B20" s="10"/>
      <c r="E20" s="27"/>
      <c r="F20" s="10"/>
      <c r="G20" s="28"/>
      <c r="H20" s="29"/>
      <c r="I20" s="41"/>
      <c r="J20" s="27"/>
      <c r="K20" s="61"/>
      <c r="L20" s="28"/>
      <c r="M20" s="42"/>
      <c r="N20" s="29"/>
      <c r="O20" s="43"/>
      <c r="P20" s="54"/>
    </row>
    <row r="21" spans="1:24" ht="18" customHeight="1" x14ac:dyDescent="0.4">
      <c r="A21" s="25" t="s">
        <v>20</v>
      </c>
      <c r="B21" s="25"/>
      <c r="C21" s="26" t="s">
        <v>14</v>
      </c>
      <c r="D21" s="26"/>
      <c r="E21" s="27">
        <v>1290</v>
      </c>
      <c r="F21" s="10"/>
      <c r="G21" s="28">
        <f>E21*0.85</f>
        <v>1096.5</v>
      </c>
      <c r="H21" s="29">
        <f>E21*0.15</f>
        <v>193.5</v>
      </c>
      <c r="I21" s="29">
        <f>H21*12/10</f>
        <v>232.2</v>
      </c>
      <c r="J21" s="27">
        <f>I21*0.5</f>
        <v>116.1</v>
      </c>
      <c r="K21" s="61"/>
      <c r="L21" s="28">
        <f>E21*0.8</f>
        <v>1032</v>
      </c>
      <c r="M21" s="29">
        <f>E21*0.2</f>
        <v>258</v>
      </c>
      <c r="N21" s="29">
        <f>M21*12/10</f>
        <v>309.60000000000002</v>
      </c>
      <c r="O21" s="29">
        <f>N21*0.5</f>
        <v>154.80000000000001</v>
      </c>
      <c r="P21" s="54">
        <v>0.1</v>
      </c>
    </row>
    <row r="22" spans="1:24" ht="18" customHeight="1" thickBot="1" x14ac:dyDescent="0.45">
      <c r="A22" s="31" t="s">
        <v>15</v>
      </c>
      <c r="B22" s="32"/>
      <c r="C22" s="33" t="s">
        <v>16</v>
      </c>
      <c r="D22" s="33"/>
      <c r="E22" s="34">
        <v>3377</v>
      </c>
      <c r="F22" s="32"/>
      <c r="G22" s="35">
        <f>E22*0.85</f>
        <v>2870.45</v>
      </c>
      <c r="H22" s="36">
        <f>E22*0.15</f>
        <v>506.54999999999995</v>
      </c>
      <c r="I22" s="29">
        <f>H22*12/10</f>
        <v>607.8599999999999</v>
      </c>
      <c r="J22" s="34">
        <f>I22*0.5</f>
        <v>303.92999999999995</v>
      </c>
      <c r="K22" s="61"/>
      <c r="L22" s="35">
        <f>E22*0.8</f>
        <v>2701.6000000000004</v>
      </c>
      <c r="M22" s="36">
        <f>E22*0.2</f>
        <v>675.40000000000009</v>
      </c>
      <c r="N22" s="38">
        <f>M22*12/10</f>
        <v>810.48000000000013</v>
      </c>
      <c r="O22" s="37">
        <f>N22*0.5</f>
        <v>405.24000000000007</v>
      </c>
      <c r="P22" s="54">
        <v>0.1</v>
      </c>
    </row>
    <row r="23" spans="1:24" s="49" customFormat="1" ht="57.95" customHeight="1" thickTop="1" x14ac:dyDescent="0.25">
      <c r="A23" s="44" t="s">
        <v>30</v>
      </c>
      <c r="B23" s="45"/>
      <c r="C23" s="46"/>
      <c r="D23" s="46"/>
      <c r="E23" s="47"/>
      <c r="F23" s="45"/>
      <c r="G23" s="48"/>
      <c r="H23" s="48"/>
      <c r="I23" s="58"/>
      <c r="J23" s="48"/>
      <c r="K23" s="48"/>
      <c r="L23" s="48"/>
      <c r="M23" s="48"/>
      <c r="N23" s="48"/>
      <c r="O23" s="48"/>
      <c r="P23" s="55"/>
    </row>
    <row r="24" spans="1:24" s="7" customFormat="1" ht="78" customHeight="1" x14ac:dyDescent="0.4">
      <c r="A24" s="97" t="s">
        <v>22</v>
      </c>
      <c r="B24" s="97"/>
      <c r="C24" s="97"/>
      <c r="D24" s="97"/>
      <c r="E24" s="97"/>
      <c r="F24" s="6"/>
      <c r="G24" s="98" t="s">
        <v>4</v>
      </c>
      <c r="H24" s="99"/>
      <c r="I24" s="99"/>
      <c r="J24" s="99"/>
      <c r="K24" s="62"/>
      <c r="L24" s="98" t="s">
        <v>5</v>
      </c>
      <c r="M24" s="99"/>
      <c r="N24" s="99"/>
      <c r="O24" s="100"/>
      <c r="P24" s="51" t="s">
        <v>28</v>
      </c>
    </row>
    <row r="25" spans="1:24" ht="26.25" x14ac:dyDescent="0.4">
      <c r="C25" s="8"/>
      <c r="D25" s="8"/>
      <c r="E25" s="9"/>
      <c r="F25" s="10"/>
      <c r="G25" s="12"/>
      <c r="H25" s="93" t="s">
        <v>6</v>
      </c>
      <c r="I25" s="94"/>
      <c r="J25" s="94"/>
      <c r="K25" s="62"/>
      <c r="L25" s="12"/>
      <c r="M25" s="93" t="s">
        <v>23</v>
      </c>
      <c r="N25" s="94"/>
      <c r="O25" s="94"/>
      <c r="P25" s="53"/>
    </row>
    <row r="26" spans="1:24" ht="26.25" x14ac:dyDescent="0.4">
      <c r="A26" s="10"/>
      <c r="B26" s="10"/>
      <c r="E26" s="13"/>
      <c r="G26" s="50"/>
      <c r="H26" s="95" t="s">
        <v>27</v>
      </c>
      <c r="I26" s="96"/>
      <c r="J26" s="96"/>
      <c r="K26" s="62"/>
      <c r="L26" s="50"/>
      <c r="M26" s="95" t="s">
        <v>24</v>
      </c>
      <c r="N26" s="96"/>
      <c r="O26" s="96"/>
      <c r="P26" s="53"/>
    </row>
    <row r="27" spans="1:24" ht="49.5" x14ac:dyDescent="0.4">
      <c r="A27" s="10"/>
      <c r="B27" s="10"/>
      <c r="E27" s="15" t="s">
        <v>8</v>
      </c>
      <c r="F27" s="10"/>
      <c r="G27" s="16" t="s">
        <v>9</v>
      </c>
      <c r="H27" s="17" t="s">
        <v>10</v>
      </c>
      <c r="I27" s="17" t="s">
        <v>11</v>
      </c>
      <c r="J27" s="18" t="s">
        <v>12</v>
      </c>
      <c r="K27" s="62"/>
      <c r="L27" s="16" t="s">
        <v>9</v>
      </c>
      <c r="M27" s="17" t="s">
        <v>10</v>
      </c>
      <c r="N27" s="17" t="s">
        <v>11</v>
      </c>
      <c r="O27" s="18" t="s">
        <v>12</v>
      </c>
      <c r="P27" s="52"/>
    </row>
    <row r="28" spans="1:24" ht="15" customHeight="1" x14ac:dyDescent="0.4">
      <c r="A28" s="10"/>
      <c r="B28" s="10"/>
      <c r="E28" s="9"/>
      <c r="F28" s="10"/>
      <c r="G28" s="19"/>
      <c r="H28" s="20"/>
      <c r="I28" s="21"/>
      <c r="J28" s="22"/>
      <c r="K28" s="62"/>
      <c r="L28" s="12"/>
      <c r="M28" s="23"/>
      <c r="N28" s="23"/>
      <c r="O28" s="24"/>
      <c r="P28" s="53"/>
    </row>
    <row r="29" spans="1:24" ht="18" customHeight="1" x14ac:dyDescent="0.4">
      <c r="A29" s="25" t="s">
        <v>13</v>
      </c>
      <c r="B29" s="25"/>
      <c r="C29" s="26" t="s">
        <v>14</v>
      </c>
      <c r="D29" s="26"/>
      <c r="E29" s="27">
        <v>944</v>
      </c>
      <c r="F29" s="10"/>
      <c r="G29" s="28">
        <f>E29*0.85</f>
        <v>802.4</v>
      </c>
      <c r="H29" s="29">
        <f>E29*0.15</f>
        <v>141.6</v>
      </c>
      <c r="I29" s="29">
        <f>H29*12/10</f>
        <v>169.92</v>
      </c>
      <c r="J29" s="29">
        <f>I29*0.5</f>
        <v>84.96</v>
      </c>
      <c r="K29" s="62"/>
      <c r="L29" s="28">
        <f>E29*0.8</f>
        <v>755.2</v>
      </c>
      <c r="M29" s="29">
        <f>SUM(E29*0.2)</f>
        <v>188.8</v>
      </c>
      <c r="N29" s="29">
        <f>M29*12/10</f>
        <v>226.56000000000003</v>
      </c>
      <c r="O29" s="29">
        <f>N29*0.5</f>
        <v>113.28000000000002</v>
      </c>
      <c r="P29" s="54">
        <v>0.1</v>
      </c>
      <c r="X29" s="118"/>
    </row>
    <row r="30" spans="1:24" ht="18" customHeight="1" thickBot="1" x14ac:dyDescent="0.45">
      <c r="A30" s="31" t="s">
        <v>25</v>
      </c>
      <c r="B30" s="32"/>
      <c r="C30" s="33" t="s">
        <v>16</v>
      </c>
      <c r="D30" s="33"/>
      <c r="E30" s="34">
        <v>2463</v>
      </c>
      <c r="F30" s="32"/>
      <c r="G30" s="35">
        <f>E30*0.85</f>
        <v>2093.5499999999997</v>
      </c>
      <c r="H30" s="36">
        <f>E30*0.15</f>
        <v>369.45</v>
      </c>
      <c r="I30" s="37">
        <f>H30*12/10</f>
        <v>443.34</v>
      </c>
      <c r="J30" s="38">
        <f>I30*0.5</f>
        <v>221.67</v>
      </c>
      <c r="K30" s="62"/>
      <c r="L30" s="35">
        <f>E30*0.8</f>
        <v>1970.4</v>
      </c>
      <c r="M30" s="36">
        <f>SUM(E30*0.2)</f>
        <v>492.6</v>
      </c>
      <c r="N30" s="38">
        <f>M30*12/10</f>
        <v>591.12000000000012</v>
      </c>
      <c r="O30" s="37">
        <f>N30*0.5</f>
        <v>295.56000000000006</v>
      </c>
      <c r="P30" s="54">
        <v>0.1</v>
      </c>
      <c r="X30" s="118"/>
    </row>
    <row r="31" spans="1:24" ht="15" customHeight="1" thickTop="1" x14ac:dyDescent="0.4">
      <c r="A31" s="10"/>
      <c r="B31" s="10"/>
      <c r="E31" s="27"/>
      <c r="F31" s="10"/>
      <c r="G31" s="28"/>
      <c r="H31" s="29"/>
      <c r="I31" s="29"/>
      <c r="J31" s="29"/>
      <c r="K31" s="62"/>
      <c r="L31" s="28"/>
      <c r="M31" s="29"/>
      <c r="N31" s="29"/>
      <c r="O31" s="29"/>
      <c r="P31" s="53"/>
    </row>
    <row r="32" spans="1:24" ht="18" customHeight="1" x14ac:dyDescent="0.4">
      <c r="A32" s="25" t="s">
        <v>17</v>
      </c>
      <c r="B32" s="25"/>
      <c r="C32" s="26" t="s">
        <v>14</v>
      </c>
      <c r="D32" s="26"/>
      <c r="E32" s="27">
        <v>823</v>
      </c>
      <c r="F32" s="10"/>
      <c r="G32" s="28">
        <f>E32*0.85</f>
        <v>699.55</v>
      </c>
      <c r="H32" s="29">
        <f>E32*0.15</f>
        <v>123.44999999999999</v>
      </c>
      <c r="I32" s="29">
        <f>H32*12/10</f>
        <v>148.13999999999999</v>
      </c>
      <c r="J32" s="29">
        <f>I32*0.5</f>
        <v>74.069999999999993</v>
      </c>
      <c r="K32" s="62"/>
      <c r="L32" s="28">
        <f>E32*0.8</f>
        <v>658.40000000000009</v>
      </c>
      <c r="M32" s="29">
        <f>SUM(E32*0.2)</f>
        <v>164.60000000000002</v>
      </c>
      <c r="N32" s="29">
        <f>M32*12/10</f>
        <v>197.52000000000004</v>
      </c>
      <c r="O32" s="29">
        <f>N32*0.5</f>
        <v>98.760000000000019</v>
      </c>
      <c r="P32" s="54">
        <v>0.1</v>
      </c>
    </row>
    <row r="33" spans="1:16" ht="18" customHeight="1" thickBot="1" x14ac:dyDescent="0.45">
      <c r="A33" s="31" t="s">
        <v>18</v>
      </c>
      <c r="B33" s="39"/>
      <c r="C33" s="33" t="s">
        <v>16</v>
      </c>
      <c r="D33" s="33"/>
      <c r="E33" s="34">
        <v>2218</v>
      </c>
      <c r="F33" s="32"/>
      <c r="G33" s="35">
        <f>E33*0.85</f>
        <v>1885.3</v>
      </c>
      <c r="H33" s="36">
        <f>E33*0.15</f>
        <v>332.7</v>
      </c>
      <c r="I33" s="29">
        <f>H33*12/10</f>
        <v>399.23999999999995</v>
      </c>
      <c r="J33" s="38">
        <f>I33*0.5</f>
        <v>199.61999999999998</v>
      </c>
      <c r="K33" s="62"/>
      <c r="L33" s="35">
        <f>E33*0.8</f>
        <v>1774.4</v>
      </c>
      <c r="M33" s="36">
        <f>SUM(E33*0.2)</f>
        <v>443.6</v>
      </c>
      <c r="N33" s="38">
        <f>M33*12/10</f>
        <v>532.32000000000005</v>
      </c>
      <c r="O33" s="37">
        <f>N33*0.5</f>
        <v>266.16000000000003</v>
      </c>
      <c r="P33" s="54">
        <v>0.1</v>
      </c>
    </row>
    <row r="34" spans="1:16" ht="15" customHeight="1" thickTop="1" x14ac:dyDescent="0.4">
      <c r="A34" s="10"/>
      <c r="B34" s="10"/>
      <c r="E34" s="27"/>
      <c r="F34" s="10"/>
      <c r="G34" s="28"/>
      <c r="H34" s="29"/>
      <c r="I34" s="41"/>
      <c r="J34" s="29"/>
      <c r="K34" s="62"/>
      <c r="L34" s="28"/>
      <c r="M34" s="29"/>
      <c r="N34" s="29"/>
      <c r="O34" s="29"/>
      <c r="P34" s="53"/>
    </row>
    <row r="35" spans="1:16" ht="18" customHeight="1" x14ac:dyDescent="0.4">
      <c r="A35" s="25" t="s">
        <v>17</v>
      </c>
      <c r="B35" s="25"/>
      <c r="C35" s="26" t="s">
        <v>14</v>
      </c>
      <c r="D35" s="26"/>
      <c r="E35" s="27">
        <v>767</v>
      </c>
      <c r="F35" s="10"/>
      <c r="G35" s="28">
        <f>E35*0.85</f>
        <v>651.94999999999993</v>
      </c>
      <c r="H35" s="29">
        <f>E35*0.15</f>
        <v>115.05</v>
      </c>
      <c r="I35" s="29">
        <f>H35*12/10</f>
        <v>138.06</v>
      </c>
      <c r="J35" s="29">
        <f>I35*0.5</f>
        <v>69.03</v>
      </c>
      <c r="K35" s="62"/>
      <c r="L35" s="28">
        <f>E35*0.8</f>
        <v>613.6</v>
      </c>
      <c r="M35" s="29">
        <f>SUM(E35*0.2)</f>
        <v>153.4</v>
      </c>
      <c r="N35" s="29">
        <f>M35*12/10</f>
        <v>184.08</v>
      </c>
      <c r="O35" s="29">
        <f>N35*0.5</f>
        <v>92.04</v>
      </c>
      <c r="P35" s="54" t="s">
        <v>29</v>
      </c>
    </row>
    <row r="36" spans="1:16" ht="18" customHeight="1" thickBot="1" x14ac:dyDescent="0.45">
      <c r="A36" s="40" t="s">
        <v>19</v>
      </c>
      <c r="B36" s="39"/>
      <c r="C36" s="33" t="s">
        <v>16</v>
      </c>
      <c r="D36" s="33"/>
      <c r="E36" s="34">
        <v>2068</v>
      </c>
      <c r="F36" s="32"/>
      <c r="G36" s="35">
        <f>E36*0.85</f>
        <v>1757.8</v>
      </c>
      <c r="H36" s="36">
        <f>E36*0.15</f>
        <v>310.2</v>
      </c>
      <c r="I36" s="37">
        <f>H36*12/10</f>
        <v>372.23999999999995</v>
      </c>
      <c r="J36" s="38">
        <f>I36*0.5</f>
        <v>186.11999999999998</v>
      </c>
      <c r="K36" s="62"/>
      <c r="L36" s="35">
        <f>E36*0.8</f>
        <v>1654.4</v>
      </c>
      <c r="M36" s="36">
        <f>SUM(E36*0.2)</f>
        <v>413.6</v>
      </c>
      <c r="N36" s="38">
        <f>M36*12/10</f>
        <v>496.32000000000005</v>
      </c>
      <c r="O36" s="37">
        <f>N36*0.5</f>
        <v>248.16000000000003</v>
      </c>
      <c r="P36" s="54" t="s">
        <v>29</v>
      </c>
    </row>
    <row r="37" spans="1:16" ht="15" customHeight="1" thickTop="1" x14ac:dyDescent="0.4">
      <c r="A37" s="10"/>
      <c r="B37" s="10"/>
      <c r="E37" s="27"/>
      <c r="F37" s="10"/>
      <c r="G37" s="28"/>
      <c r="H37" s="29"/>
      <c r="I37" s="29"/>
      <c r="J37" s="29"/>
      <c r="K37" s="62"/>
      <c r="L37" s="28"/>
      <c r="M37" s="42"/>
      <c r="N37" s="29"/>
      <c r="O37" s="43"/>
      <c r="P37" s="53"/>
    </row>
    <row r="38" spans="1:16" ht="18" customHeight="1" x14ac:dyDescent="0.4">
      <c r="A38" s="25" t="s">
        <v>20</v>
      </c>
      <c r="B38" s="25"/>
      <c r="C38" s="26" t="s">
        <v>14</v>
      </c>
      <c r="D38" s="26"/>
      <c r="E38" s="27">
        <v>999</v>
      </c>
      <c r="F38" s="10"/>
      <c r="G38" s="28">
        <f>E38*0.85</f>
        <v>849.15</v>
      </c>
      <c r="H38" s="29">
        <f>E38*0.15</f>
        <v>149.85</v>
      </c>
      <c r="I38" s="29">
        <f>H38*12/10</f>
        <v>179.82</v>
      </c>
      <c r="J38" s="29">
        <f>I38*0.5</f>
        <v>89.91</v>
      </c>
      <c r="K38" s="62"/>
      <c r="L38" s="28">
        <f>E38*0.8</f>
        <v>799.2</v>
      </c>
      <c r="M38" s="29">
        <f>SUM(E38*0.2)</f>
        <v>199.8</v>
      </c>
      <c r="N38" s="29">
        <f>M38*12/10</f>
        <v>239.76000000000005</v>
      </c>
      <c r="O38" s="29">
        <f>N38*0.5</f>
        <v>119.88000000000002</v>
      </c>
      <c r="P38" s="54">
        <v>0.1</v>
      </c>
    </row>
    <row r="39" spans="1:16" ht="18" customHeight="1" thickBot="1" x14ac:dyDescent="0.45">
      <c r="A39" s="31" t="s">
        <v>25</v>
      </c>
      <c r="B39" s="32"/>
      <c r="C39" s="33" t="s">
        <v>16</v>
      </c>
      <c r="D39" s="33"/>
      <c r="E39" s="34">
        <v>2615</v>
      </c>
      <c r="F39" s="32"/>
      <c r="G39" s="35">
        <f>E39*0.85</f>
        <v>2222.75</v>
      </c>
      <c r="H39" s="36">
        <f>E39*0.15</f>
        <v>392.25</v>
      </c>
      <c r="I39" s="37">
        <f>H39*12/10</f>
        <v>470.7</v>
      </c>
      <c r="J39" s="38">
        <f>I39*0.5</f>
        <v>235.35</v>
      </c>
      <c r="K39" s="62"/>
      <c r="L39" s="35">
        <f>E39*0.8</f>
        <v>2092</v>
      </c>
      <c r="M39" s="36">
        <f>SUM(E39*0.2)</f>
        <v>523</v>
      </c>
      <c r="N39" s="38">
        <f>M39*12/10</f>
        <v>627.6</v>
      </c>
      <c r="O39" s="37">
        <f>N39*0.5</f>
        <v>313.8</v>
      </c>
      <c r="P39" s="54">
        <v>0.1</v>
      </c>
    </row>
    <row r="40" spans="1:16" ht="57.75" customHeight="1" thickTop="1" x14ac:dyDescent="0.2">
      <c r="A40" s="44" t="s">
        <v>21</v>
      </c>
      <c r="G40" s="30"/>
      <c r="H40" s="30"/>
      <c r="I40" s="30"/>
      <c r="J40" s="30"/>
      <c r="K40" s="30"/>
      <c r="L40" s="30"/>
      <c r="M40" s="30"/>
      <c r="N40" s="30"/>
      <c r="O40" s="30"/>
    </row>
    <row r="41" spans="1:16" x14ac:dyDescent="0.2">
      <c r="A41" s="30"/>
      <c r="G41" s="5"/>
    </row>
    <row r="42" spans="1:16" ht="49.5" x14ac:dyDescent="0.4">
      <c r="A42" s="87" t="s">
        <v>31</v>
      </c>
      <c r="B42" s="88"/>
      <c r="C42" s="88"/>
      <c r="D42" s="88"/>
      <c r="E42" s="89"/>
      <c r="F42" s="63"/>
      <c r="G42" s="90" t="s">
        <v>32</v>
      </c>
      <c r="H42" s="91"/>
      <c r="I42" s="91"/>
      <c r="J42" s="92"/>
      <c r="L42" s="51" t="s">
        <v>28</v>
      </c>
    </row>
    <row r="43" spans="1:16" ht="15.75" x14ac:dyDescent="0.25">
      <c r="A43" s="64"/>
      <c r="B43" s="52"/>
      <c r="C43" s="64"/>
      <c r="D43" s="52"/>
      <c r="E43" s="52"/>
      <c r="F43" s="65"/>
      <c r="G43" s="66" t="s">
        <v>33</v>
      </c>
      <c r="H43" s="110" t="s">
        <v>10</v>
      </c>
      <c r="I43" s="116" t="s">
        <v>38</v>
      </c>
      <c r="J43" s="111"/>
      <c r="L43" s="52"/>
    </row>
    <row r="44" spans="1:16" ht="15.75" x14ac:dyDescent="0.25">
      <c r="A44" s="64"/>
      <c r="B44" s="52"/>
      <c r="C44" s="64"/>
      <c r="D44" s="52"/>
      <c r="E44" s="67" t="s">
        <v>34</v>
      </c>
      <c r="F44" s="65"/>
      <c r="G44" s="68" t="s">
        <v>24</v>
      </c>
      <c r="H44" s="112"/>
      <c r="I44" s="117" t="s">
        <v>27</v>
      </c>
      <c r="J44" s="113"/>
      <c r="L44" s="52"/>
    </row>
    <row r="45" spans="1:16" ht="15.75" x14ac:dyDescent="0.25">
      <c r="A45" s="64"/>
      <c r="B45" s="52"/>
      <c r="C45" s="64"/>
      <c r="D45" s="52"/>
      <c r="E45" s="69" t="s">
        <v>35</v>
      </c>
      <c r="F45" s="65"/>
      <c r="G45" s="70" t="s">
        <v>34</v>
      </c>
      <c r="H45" s="114"/>
      <c r="I45" s="17" t="s">
        <v>34</v>
      </c>
      <c r="J45" s="115" t="s">
        <v>36</v>
      </c>
      <c r="L45" s="52"/>
    </row>
    <row r="46" spans="1:16" ht="15.75" x14ac:dyDescent="0.25">
      <c r="A46" s="64"/>
      <c r="B46" s="52"/>
      <c r="C46" s="64"/>
      <c r="D46" s="52"/>
      <c r="E46" s="71"/>
      <c r="F46" s="65"/>
      <c r="G46" s="72"/>
      <c r="H46" s="73"/>
      <c r="I46" s="21"/>
      <c r="J46" s="22"/>
      <c r="L46" s="52"/>
    </row>
    <row r="47" spans="1:16" ht="15.75" x14ac:dyDescent="0.25">
      <c r="A47" s="74" t="s">
        <v>13</v>
      </c>
      <c r="B47" s="52"/>
      <c r="C47" s="75" t="s">
        <v>14</v>
      </c>
      <c r="D47" s="52"/>
      <c r="E47" s="76">
        <v>3026</v>
      </c>
      <c r="F47" s="65"/>
      <c r="G47" s="77">
        <f>E47*0.5</f>
        <v>1513</v>
      </c>
      <c r="H47" s="78">
        <f>E47*0.5</f>
        <v>1513</v>
      </c>
      <c r="I47" s="29">
        <f>H47*12/10</f>
        <v>1815.6</v>
      </c>
      <c r="J47" s="29">
        <f>I47*0.5</f>
        <v>907.8</v>
      </c>
      <c r="L47" s="79">
        <v>0.1</v>
      </c>
    </row>
    <row r="48" spans="1:16" ht="16.5" thickBot="1" x14ac:dyDescent="0.3">
      <c r="A48" s="80" t="s">
        <v>37</v>
      </c>
      <c r="B48" s="81"/>
      <c r="C48" s="82" t="s">
        <v>16</v>
      </c>
      <c r="D48" s="81"/>
      <c r="E48" s="83">
        <v>6720</v>
      </c>
      <c r="F48" s="84"/>
      <c r="G48" s="85">
        <f>E48*0.5</f>
        <v>3360</v>
      </c>
      <c r="H48" s="86">
        <f>E48*0.5</f>
        <v>3360</v>
      </c>
      <c r="I48" s="37">
        <f>H48*12/10</f>
        <v>4032</v>
      </c>
      <c r="J48" s="38">
        <f>I48*0.5</f>
        <v>2016</v>
      </c>
      <c r="L48" s="79">
        <v>0.1</v>
      </c>
    </row>
    <row r="49" ht="15.75" thickTop="1" x14ac:dyDescent="0.2"/>
  </sheetData>
  <mergeCells count="22">
    <mergeCell ref="A42:E42"/>
    <mergeCell ref="G42:J42"/>
    <mergeCell ref="H43:H45"/>
    <mergeCell ref="I43:J43"/>
    <mergeCell ref="I44:J44"/>
    <mergeCell ref="I8:J8"/>
    <mergeCell ref="M8:O8"/>
    <mergeCell ref="I9:J9"/>
    <mergeCell ref="M9:O9"/>
    <mergeCell ref="A1:O1"/>
    <mergeCell ref="A2:O2"/>
    <mergeCell ref="A3:O3"/>
    <mergeCell ref="A4:O4"/>
    <mergeCell ref="G7:J7"/>
    <mergeCell ref="L7:O7"/>
    <mergeCell ref="M25:O25"/>
    <mergeCell ref="H26:J26"/>
    <mergeCell ref="M26:O26"/>
    <mergeCell ref="A24:E24"/>
    <mergeCell ref="G24:J24"/>
    <mergeCell ref="L24:O24"/>
    <mergeCell ref="H25:J25"/>
  </mergeCells>
  <printOptions horizontalCentered="1"/>
  <pageMargins left="0" right="0" top="0" bottom="0" header="0.5" footer="0"/>
  <pageSetup scale="4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 Bench  QHSA - 20 Pays</vt:lpstr>
      <vt:lpstr>'FY24 Bench  QHSA - 20 Pays'!Print_Area</vt:lpstr>
      <vt:lpstr>'FY24 Bench  QHSA - 20 Pays'!Print_Titles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Deegan</dc:creator>
  <cp:lastModifiedBy>Deborah Deegan</cp:lastModifiedBy>
  <cp:lastPrinted>2023-03-24T17:26:08Z</cp:lastPrinted>
  <dcterms:created xsi:type="dcterms:W3CDTF">2023-03-23T23:06:02Z</dcterms:created>
  <dcterms:modified xsi:type="dcterms:W3CDTF">2023-03-24T17:26:20Z</dcterms:modified>
</cp:coreProperties>
</file>